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on\Documents\otterlakecmc.ca\IMPORTANT\2024\April\17\"/>
    </mc:Choice>
  </mc:AlternateContent>
  <bookViews>
    <workbookView xWindow="0" yWindow="0" windowWidth="23040" windowHeight="9252"/>
  </bookViews>
  <sheets>
    <sheet name="CMC Averaged Method" sheetId="1" r:id="rId1"/>
    <sheet name="Weighted Metho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G4" i="2"/>
  <c r="C30" i="2" s="1"/>
  <c r="E30" i="2" s="1"/>
  <c r="D30" i="2"/>
  <c r="P4" i="1"/>
  <c r="M17" i="2"/>
  <c r="M18" i="2"/>
  <c r="M19" i="2"/>
  <c r="M20" i="2"/>
  <c r="M21" i="2"/>
  <c r="M22" i="2"/>
  <c r="M23" i="2"/>
  <c r="N23" i="2" s="1"/>
  <c r="M24" i="2"/>
  <c r="M25" i="2"/>
  <c r="G17" i="2"/>
  <c r="G18" i="2"/>
  <c r="G19" i="2"/>
  <c r="G20" i="2"/>
  <c r="G21" i="2"/>
  <c r="G22" i="2"/>
  <c r="G23" i="2"/>
  <c r="G24" i="2"/>
  <c r="G25" i="2"/>
  <c r="N17" i="2"/>
  <c r="N18" i="2"/>
  <c r="N19" i="2"/>
  <c r="N20" i="2"/>
  <c r="N21" i="2"/>
  <c r="G5" i="2"/>
  <c r="C31" i="2" s="1"/>
  <c r="G6" i="2"/>
  <c r="C32" i="2" s="1"/>
  <c r="G7" i="2"/>
  <c r="C33" i="2" s="1"/>
  <c r="G8" i="2"/>
  <c r="G9" i="2"/>
  <c r="G10" i="2"/>
  <c r="C36" i="2" s="1"/>
  <c r="G11" i="2"/>
  <c r="C37" i="2" s="1"/>
  <c r="G12" i="2"/>
  <c r="C38" i="2" s="1"/>
  <c r="C34" i="2"/>
  <c r="C35" i="2"/>
  <c r="D31" i="2"/>
  <c r="D32" i="2"/>
  <c r="D33" i="2"/>
  <c r="D34" i="2"/>
  <c r="D35" i="2"/>
  <c r="D38" i="2"/>
  <c r="K26" i="2"/>
  <c r="N25" i="2"/>
  <c r="L25" i="2"/>
  <c r="L24" i="2"/>
  <c r="L23" i="2"/>
  <c r="L22" i="2"/>
  <c r="L21" i="2"/>
  <c r="L20" i="2"/>
  <c r="L19" i="2"/>
  <c r="L18" i="2"/>
  <c r="L17" i="2"/>
  <c r="L5" i="2"/>
  <c r="L6" i="2"/>
  <c r="L7" i="2"/>
  <c r="L8" i="2"/>
  <c r="L9" i="2"/>
  <c r="L10" i="2"/>
  <c r="L11" i="2"/>
  <c r="L12" i="2"/>
  <c r="L4" i="2"/>
  <c r="K13" i="2"/>
  <c r="N22" i="2" l="1"/>
  <c r="N24" i="2"/>
  <c r="D37" i="2"/>
  <c r="E32" i="2"/>
  <c r="D36" i="2"/>
  <c r="E36" i="2" s="1"/>
  <c r="E37" i="2"/>
  <c r="E38" i="2"/>
  <c r="E33" i="2"/>
  <c r="E34" i="2"/>
  <c r="E35" i="2"/>
  <c r="E31" i="2"/>
  <c r="N26" i="2"/>
  <c r="N27" i="2" s="1"/>
  <c r="D39" i="2" s="1"/>
  <c r="M4" i="2" l="1"/>
  <c r="N4" i="2" s="1"/>
  <c r="M5" i="2"/>
  <c r="N5" i="2" s="1"/>
  <c r="M6" i="2"/>
  <c r="N6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39" i="1"/>
  <c r="M38" i="1"/>
  <c r="L38" i="1"/>
  <c r="N38" i="1" s="1"/>
  <c r="M37" i="1"/>
  <c r="N37" i="1" s="1"/>
  <c r="L37" i="1"/>
  <c r="N36" i="1"/>
  <c r="M36" i="1"/>
  <c r="L36" i="1"/>
  <c r="M35" i="1"/>
  <c r="N35" i="1" s="1"/>
  <c r="L35" i="1"/>
  <c r="M34" i="1"/>
  <c r="N34" i="1" s="1"/>
  <c r="L34" i="1"/>
  <c r="M33" i="1"/>
  <c r="N33" i="1" s="1"/>
  <c r="L33" i="1"/>
  <c r="N32" i="1"/>
  <c r="M32" i="1"/>
  <c r="L32" i="1"/>
  <c r="M31" i="1"/>
  <c r="N31" i="1" s="1"/>
  <c r="L31" i="1"/>
  <c r="M30" i="1"/>
  <c r="L30" i="1"/>
  <c r="N30" i="1" s="1"/>
  <c r="M13" i="1"/>
  <c r="N13" i="1"/>
  <c r="O13" i="1"/>
  <c r="P26" i="1"/>
  <c r="L26" i="1"/>
  <c r="M26" i="1"/>
  <c r="N26" i="1"/>
  <c r="O26" i="1"/>
  <c r="P18" i="1"/>
  <c r="P19" i="1"/>
  <c r="P20" i="1"/>
  <c r="P21" i="1"/>
  <c r="P22" i="1"/>
  <c r="P23" i="1"/>
  <c r="P24" i="1"/>
  <c r="P25" i="1"/>
  <c r="P17" i="1"/>
  <c r="P5" i="1"/>
  <c r="P6" i="1"/>
  <c r="P7" i="1"/>
  <c r="P8" i="1"/>
  <c r="P9" i="1"/>
  <c r="P10" i="1"/>
  <c r="P11" i="1"/>
  <c r="P12" i="1"/>
  <c r="N13" i="2" l="1"/>
  <c r="N14" i="2" s="1"/>
  <c r="E39" i="2" s="1"/>
  <c r="P13" i="1"/>
  <c r="L39" i="1" s="1"/>
  <c r="N39" i="1" s="1"/>
</calcChain>
</file>

<file path=xl/sharedStrings.xml><?xml version="1.0" encoding="utf-8"?>
<sst xmlns="http://schemas.openxmlformats.org/spreadsheetml/2006/main" count="192" uniqueCount="38">
  <si>
    <t>Difference</t>
  </si>
  <si>
    <t>2022- before shutdown of FEP/WSF</t>
  </si>
  <si>
    <t>Collection area</t>
  </si>
  <si>
    <t>Halifax, Spryfield</t>
  </si>
  <si>
    <t>N/A</t>
  </si>
  <si>
    <t>Dartmouth</t>
  </si>
  <si>
    <t>Bedford, Hammonds Plains, Pockwock</t>
  </si>
  <si>
    <t>Condos</t>
  </si>
  <si>
    <t>Total Compostable Averages</t>
  </si>
  <si>
    <t>Average</t>
  </si>
  <si>
    <r>
      <rPr>
        <sz val="11"/>
        <color rgb="FFFFFFFF"/>
        <rFont val="Arial"/>
        <family val="2"/>
      </rPr>
      <t>Average</t>
    </r>
  </si>
  <si>
    <r>
      <rPr>
        <sz val="11"/>
        <rFont val="Arial"/>
        <family val="2"/>
      </rPr>
      <t>Beechville-Timberlea, Herring Cove, Prospect,
Peggy's Cove, St. Margarets Bay</t>
    </r>
  </si>
  <si>
    <r>
      <rPr>
        <sz val="11"/>
        <rFont val="Arial"/>
        <family val="2"/>
      </rPr>
      <t>Sackville, Beaverbank, Fall River, Waverley,
Wellington, Dutch Settlement</t>
    </r>
  </si>
  <si>
    <r>
      <rPr>
        <sz val="11"/>
        <rFont val="Arial"/>
        <family val="2"/>
      </rPr>
      <t>Cole Harbour, Westphal, Cherry Brook, Eastern
Passage, Cow Bay area</t>
    </r>
  </si>
  <si>
    <r>
      <rPr>
        <sz val="11"/>
        <rFont val="Arial"/>
        <family val="2"/>
      </rPr>
      <t>Porter's Lake, Lawrencetown, Chezzetcook, Lake
Echo, Prestons area</t>
    </r>
  </si>
  <si>
    <r>
      <rPr>
        <sz val="11"/>
        <rFont val="Arial"/>
        <family val="2"/>
      </rPr>
      <t>Middle Musq., Elderbank, Musq. Harbour, Sheet
Harbour, Eastern Shore</t>
    </r>
  </si>
  <si>
    <r>
      <rPr>
        <b/>
        <sz val="11"/>
        <color rgb="FFFFFFFF"/>
        <rFont val="Arial"/>
        <family val="2"/>
      </rPr>
      <t>Feb'22 Audit</t>
    </r>
  </si>
  <si>
    <r>
      <rPr>
        <b/>
        <sz val="11"/>
        <color rgb="FFFFFFFF"/>
        <rFont val="Arial"/>
        <family val="2"/>
      </rPr>
      <t>May'22 Audit</t>
    </r>
  </si>
  <si>
    <r>
      <rPr>
        <b/>
        <sz val="11"/>
        <color rgb="FFFFFFFF"/>
        <rFont val="Arial"/>
        <family val="2"/>
      </rPr>
      <t>Aug'22 Audit</t>
    </r>
  </si>
  <si>
    <r>
      <rPr>
        <b/>
        <sz val="11"/>
        <color rgb="FFFFFFFF"/>
        <rFont val="Arial"/>
        <family val="2"/>
      </rPr>
      <t>Nov'22 Audit</t>
    </r>
  </si>
  <si>
    <r>
      <rPr>
        <b/>
        <sz val="11"/>
        <color rgb="FFFFFFFF"/>
        <rFont val="Arial"/>
        <family val="2"/>
      </rPr>
      <t>Average</t>
    </r>
  </si>
  <si>
    <r>
      <rPr>
        <b/>
        <sz val="11"/>
        <color rgb="FFFFFFFF"/>
        <rFont val="Arial"/>
        <family val="2"/>
      </rPr>
      <t>Feb'23 Audit</t>
    </r>
  </si>
  <si>
    <r>
      <rPr>
        <b/>
        <sz val="11"/>
        <color rgb="FFFFFFFF"/>
        <rFont val="Arial"/>
        <family val="2"/>
      </rPr>
      <t>May'23 Audit</t>
    </r>
  </si>
  <si>
    <r>
      <rPr>
        <b/>
        <sz val="11"/>
        <color rgb="FFFFFFFF"/>
        <rFont val="Arial"/>
        <family val="2"/>
      </rPr>
      <t>Aug'23 Audit</t>
    </r>
  </si>
  <si>
    <r>
      <rPr>
        <b/>
        <sz val="11"/>
        <color rgb="FFFFFFFF"/>
        <rFont val="Arial"/>
        <family val="2"/>
      </rPr>
      <t>Nov'23 Audit</t>
    </r>
  </si>
  <si>
    <t>CMC Agenda Attachment</t>
  </si>
  <si>
    <t>HRM Correction</t>
  </si>
  <si>
    <t>Waste Collection Area</t>
  </si>
  <si>
    <t>Three Year Waste Average (tonnes)</t>
  </si>
  <si>
    <t>Average Total Compost per Area</t>
  </si>
  <si>
    <t>Estimated Annual Compostable Waste</t>
  </si>
  <si>
    <t>Total</t>
  </si>
  <si>
    <t>Weighted Compostable Average:</t>
  </si>
  <si>
    <t>Total Weighted Compostable Averages</t>
  </si>
  <si>
    <t>HRM Number Correction</t>
  </si>
  <si>
    <t>Corrected to Weighted Averages</t>
  </si>
  <si>
    <t>Area's Portion of Total Waste</t>
  </si>
  <si>
    <t>2023- after shutdown of FEP/WSF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</si>
</sst>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%;[Red]0.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4F81BC"/>
      </patternFill>
    </fill>
    <fill>
      <patternFill patternType="solid">
        <fgColor rgb="FFDCE6F0"/>
      </patternFill>
    </fill>
    <fill>
      <patternFill patternType="solid">
        <fgColor rgb="FF76923B"/>
      </patternFill>
    </fill>
    <fill>
      <patternFill patternType="solid">
        <fgColor rgb="FFD7E3BB"/>
      </patternFill>
    </fill>
    <fill>
      <patternFill patternType="solid">
        <fgColor rgb="FFF79546"/>
      </patternFill>
    </fill>
    <fill>
      <patternFill patternType="solid">
        <fgColor rgb="FFFCE9D9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10" fontId="1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10" fontId="11" fillId="3" borderId="1" xfId="0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shrinkToFit="1"/>
    </xf>
    <xf numFmtId="10" fontId="11" fillId="7" borderId="1" xfId="0" applyNumberFormat="1" applyFont="1" applyFill="1" applyBorder="1" applyAlignment="1">
      <alignment vertical="center" shrinkToFit="1"/>
    </xf>
    <xf numFmtId="10" fontId="11" fillId="0" borderId="1" xfId="0" applyNumberFormat="1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shrinkToFit="1"/>
    </xf>
    <xf numFmtId="164" fontId="13" fillId="3" borderId="1" xfId="0" applyNumberFormat="1" applyFont="1" applyFill="1" applyBorder="1" applyAlignment="1">
      <alignment horizontal="center" vertical="center" shrinkToFit="1"/>
    </xf>
    <xf numFmtId="10" fontId="14" fillId="0" borderId="1" xfId="0" applyNumberFormat="1" applyFont="1" applyBorder="1" applyAlignment="1">
      <alignment horizontal="center" vertical="center" shrinkToFit="1"/>
    </xf>
    <xf numFmtId="10" fontId="11" fillId="3" borderId="1" xfId="0" applyNumberFormat="1" applyFont="1" applyFill="1" applyBorder="1" applyAlignment="1">
      <alignment horizontal="center" vertical="center" shrinkToFit="1"/>
    </xf>
    <xf numFmtId="10" fontId="11" fillId="5" borderId="1" xfId="0" applyNumberFormat="1" applyFont="1" applyFill="1" applyBorder="1" applyAlignment="1">
      <alignment horizontal="center" vertical="center" shrinkToFit="1"/>
    </xf>
    <xf numFmtId="164" fontId="13" fillId="5" borderId="1" xfId="0" applyNumberFormat="1" applyFont="1" applyFill="1" applyBorder="1" applyAlignment="1">
      <alignment horizontal="center" vertical="center" shrinkToFit="1"/>
    </xf>
    <xf numFmtId="164" fontId="12" fillId="8" borderId="1" xfId="0" applyNumberFormat="1" applyFont="1" applyFill="1" applyBorder="1" applyAlignment="1">
      <alignment horizontal="center" vertical="center" shrinkToFit="1"/>
    </xf>
    <xf numFmtId="10" fontId="14" fillId="8" borderId="1" xfId="0" applyNumberFormat="1" applyFont="1" applyFill="1" applyBorder="1" applyAlignment="1">
      <alignment horizontal="center" vertical="center" shrinkToFit="1"/>
    </xf>
    <xf numFmtId="0" fontId="4" fillId="9" borderId="0" xfId="0" applyFont="1" applyFill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 shrinkToFit="1"/>
    </xf>
    <xf numFmtId="164" fontId="12" fillId="5" borderId="1" xfId="0" applyNumberFormat="1" applyFont="1" applyFill="1" applyBorder="1" applyAlignment="1">
      <alignment horizontal="center" vertical="center" shrinkToFit="1"/>
    </xf>
    <xf numFmtId="10" fontId="14" fillId="5" borderId="1" xfId="0" applyNumberFormat="1" applyFont="1" applyFill="1" applyBorder="1" applyAlignment="1">
      <alignment horizontal="center" vertical="center" shrinkToFit="1"/>
    </xf>
    <xf numFmtId="10" fontId="0" fillId="0" borderId="0" xfId="0" applyNumberFormat="1"/>
    <xf numFmtId="1" fontId="6" fillId="0" borderId="8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10" fontId="7" fillId="0" borderId="15" xfId="1" applyNumberFormat="1" applyFont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10" fontId="14" fillId="3" borderId="1" xfId="0" applyNumberFormat="1" applyFont="1" applyFill="1" applyBorder="1" applyAlignment="1">
      <alignment vertical="center" shrinkToFit="1"/>
    </xf>
    <xf numFmtId="10" fontId="14" fillId="7" borderId="1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sqref="A1:G1"/>
    </sheetView>
  </sheetViews>
  <sheetFormatPr defaultColWidth="9.109375" defaultRowHeight="13.8" x14ac:dyDescent="0.3"/>
  <cols>
    <col min="1" max="1" width="48.33203125" style="1" bestFit="1" customWidth="1"/>
    <col min="2" max="2" width="4.6640625" style="1" customWidth="1"/>
    <col min="3" max="3" width="13.5546875" style="1" bestFit="1" customWidth="1"/>
    <col min="4" max="4" width="13.6640625" style="1" bestFit="1" customWidth="1"/>
    <col min="5" max="5" width="13.5546875" style="1" bestFit="1" customWidth="1"/>
    <col min="6" max="6" width="13.88671875" style="1" bestFit="1" customWidth="1"/>
    <col min="7" max="7" width="9.33203125" style="1" bestFit="1" customWidth="1"/>
    <col min="8" max="8" width="3.33203125" style="71" customWidth="1"/>
    <col min="9" max="9" width="2.77734375" style="71" customWidth="1"/>
    <col min="10" max="10" width="48.33203125" style="1" bestFit="1" customWidth="1"/>
    <col min="11" max="11" width="4.6640625" style="1" customWidth="1"/>
    <col min="12" max="12" width="13.5546875" style="1" bestFit="1" customWidth="1"/>
    <col min="13" max="13" width="13.6640625" style="1" bestFit="1" customWidth="1"/>
    <col min="14" max="14" width="13.5546875" style="1" bestFit="1" customWidth="1"/>
    <col min="15" max="15" width="13.88671875" style="1" bestFit="1" customWidth="1"/>
    <col min="16" max="16" width="9.33203125" style="1" bestFit="1" customWidth="1"/>
    <col min="17" max="16384" width="9.109375" style="1"/>
  </cols>
  <sheetData>
    <row r="1" spans="1:16" ht="14.4" thickBot="1" x14ac:dyDescent="0.35">
      <c r="A1" s="59" t="s">
        <v>25</v>
      </c>
      <c r="B1" s="60"/>
      <c r="C1" s="60"/>
      <c r="D1" s="60"/>
      <c r="E1" s="60"/>
      <c r="F1" s="60"/>
      <c r="G1" s="61"/>
      <c r="H1" s="32"/>
      <c r="I1" s="32"/>
      <c r="J1" s="62" t="s">
        <v>34</v>
      </c>
      <c r="K1" s="63"/>
      <c r="L1" s="63"/>
      <c r="M1" s="63"/>
      <c r="N1" s="63"/>
      <c r="O1" s="63"/>
      <c r="P1" s="64"/>
    </row>
    <row r="2" spans="1:16" x14ac:dyDescent="0.3">
      <c r="A2" s="58" t="s">
        <v>1</v>
      </c>
      <c r="B2" s="58"/>
      <c r="C2" s="58"/>
      <c r="D2" s="58"/>
      <c r="E2" s="58"/>
      <c r="F2" s="58"/>
      <c r="G2" s="58"/>
      <c r="H2" s="32"/>
      <c r="I2" s="32"/>
      <c r="J2" s="58" t="s">
        <v>1</v>
      </c>
      <c r="K2" s="58"/>
      <c r="L2" s="58"/>
      <c r="M2" s="58"/>
      <c r="N2" s="58"/>
      <c r="O2" s="58"/>
      <c r="P2" s="58"/>
    </row>
    <row r="3" spans="1:16" x14ac:dyDescent="0.3">
      <c r="A3" s="57" t="s">
        <v>2</v>
      </c>
      <c r="B3" s="57"/>
      <c r="C3" s="16" t="s">
        <v>16</v>
      </c>
      <c r="D3" s="16" t="s">
        <v>17</v>
      </c>
      <c r="E3" s="16" t="s">
        <v>18</v>
      </c>
      <c r="F3" s="16" t="s">
        <v>19</v>
      </c>
      <c r="G3" s="16" t="s">
        <v>20</v>
      </c>
      <c r="H3" s="32"/>
      <c r="I3" s="32"/>
      <c r="J3" s="57" t="s">
        <v>2</v>
      </c>
      <c r="K3" s="57"/>
      <c r="L3" s="16" t="s">
        <v>16</v>
      </c>
      <c r="M3" s="16" t="s">
        <v>17</v>
      </c>
      <c r="N3" s="16" t="s">
        <v>18</v>
      </c>
      <c r="O3" s="16" t="s">
        <v>19</v>
      </c>
      <c r="P3" s="16" t="s">
        <v>20</v>
      </c>
    </row>
    <row r="4" spans="1:16" x14ac:dyDescent="0.3">
      <c r="A4" s="7" t="s">
        <v>3</v>
      </c>
      <c r="B4" s="8">
        <v>1</v>
      </c>
      <c r="C4" s="13" t="s">
        <v>4</v>
      </c>
      <c r="D4" s="24">
        <v>0.154</v>
      </c>
      <c r="E4" s="30">
        <v>0.13100000000000001</v>
      </c>
      <c r="F4" s="30">
        <v>0.186</v>
      </c>
      <c r="G4" s="25">
        <v>0.157</v>
      </c>
      <c r="H4" s="32"/>
      <c r="I4" s="32"/>
      <c r="J4" s="7" t="s">
        <v>3</v>
      </c>
      <c r="K4" s="8">
        <v>1</v>
      </c>
      <c r="L4" s="13" t="s">
        <v>4</v>
      </c>
      <c r="M4" s="24">
        <v>0.154</v>
      </c>
      <c r="N4" s="30">
        <v>0.13089999999999999</v>
      </c>
      <c r="O4" s="30">
        <v>0.19109999999999999</v>
      </c>
      <c r="P4" s="25">
        <f>AVERAGE(L4:O4)</f>
        <v>0.15866666666666665</v>
      </c>
    </row>
    <row r="5" spans="1:16" x14ac:dyDescent="0.3">
      <c r="A5" s="7" t="s">
        <v>5</v>
      </c>
      <c r="B5" s="8">
        <v>2</v>
      </c>
      <c r="C5" s="13" t="s">
        <v>4</v>
      </c>
      <c r="D5" s="24">
        <v>0.10440000000000001</v>
      </c>
      <c r="E5" s="30">
        <v>0.20499999999999999</v>
      </c>
      <c r="F5" s="30">
        <v>0.16700000000000001</v>
      </c>
      <c r="G5" s="25">
        <v>0.1588</v>
      </c>
      <c r="H5" s="32"/>
      <c r="I5" s="32"/>
      <c r="J5" s="7" t="s">
        <v>5</v>
      </c>
      <c r="K5" s="8">
        <v>2</v>
      </c>
      <c r="L5" s="13" t="s">
        <v>4</v>
      </c>
      <c r="M5" s="24">
        <v>0.10440000000000001</v>
      </c>
      <c r="N5" s="30">
        <v>0.20519999999999999</v>
      </c>
      <c r="O5" s="30">
        <v>0.16750000000000001</v>
      </c>
      <c r="P5" s="25">
        <f t="shared" ref="P5:P12" si="0">AVERAGE(L5:O5)</f>
        <v>0.15903333333333333</v>
      </c>
    </row>
    <row r="6" spans="1:16" x14ac:dyDescent="0.3">
      <c r="A6" s="7" t="s">
        <v>6</v>
      </c>
      <c r="B6" s="8">
        <v>3</v>
      </c>
      <c r="C6" s="13" t="s">
        <v>4</v>
      </c>
      <c r="D6" s="31">
        <v>3.8600000000000002E-2</v>
      </c>
      <c r="E6" s="30">
        <v>0.193</v>
      </c>
      <c r="F6" s="30">
        <v>0.14799999999999999</v>
      </c>
      <c r="G6" s="25">
        <v>0.1265</v>
      </c>
      <c r="H6" s="32"/>
      <c r="I6" s="32"/>
      <c r="J6" s="7" t="s">
        <v>6</v>
      </c>
      <c r="K6" s="8">
        <v>3</v>
      </c>
      <c r="L6" s="13" t="s">
        <v>4</v>
      </c>
      <c r="M6" s="31">
        <v>3.8699999999999998E-2</v>
      </c>
      <c r="N6" s="30">
        <v>0.19320000000000001</v>
      </c>
      <c r="O6" s="30">
        <v>0.1484</v>
      </c>
      <c r="P6" s="25">
        <f t="shared" si="0"/>
        <v>0.12676666666666667</v>
      </c>
    </row>
    <row r="7" spans="1:16" ht="27.6" x14ac:dyDescent="0.3">
      <c r="A7" s="10" t="s">
        <v>11</v>
      </c>
      <c r="B7" s="8">
        <v>4</v>
      </c>
      <c r="C7" s="13" t="s">
        <v>4</v>
      </c>
      <c r="D7" s="31">
        <v>3.2599999999999997E-2</v>
      </c>
      <c r="E7" s="30">
        <v>0.124</v>
      </c>
      <c r="F7" s="30">
        <v>0.11600000000000001</v>
      </c>
      <c r="G7" s="27">
        <v>9.0899999999999995E-2</v>
      </c>
      <c r="H7" s="32"/>
      <c r="I7" s="32"/>
      <c r="J7" s="10" t="s">
        <v>11</v>
      </c>
      <c r="K7" s="8">
        <v>4</v>
      </c>
      <c r="L7" s="13" t="s">
        <v>4</v>
      </c>
      <c r="M7" s="31">
        <v>3.27E-2</v>
      </c>
      <c r="N7" s="30">
        <v>0.1239</v>
      </c>
      <c r="O7" s="30">
        <v>0.1174</v>
      </c>
      <c r="P7" s="27">
        <f t="shared" si="0"/>
        <v>9.1333333333333336E-2</v>
      </c>
    </row>
    <row r="8" spans="1:16" ht="27.6" x14ac:dyDescent="0.3">
      <c r="A8" s="10" t="s">
        <v>12</v>
      </c>
      <c r="B8" s="8">
        <v>5</v>
      </c>
      <c r="C8" s="13" t="s">
        <v>4</v>
      </c>
      <c r="D8" s="26">
        <v>6.3399999999999998E-2</v>
      </c>
      <c r="E8" s="30">
        <v>0.12</v>
      </c>
      <c r="F8" s="30">
        <v>0.14000000000000001</v>
      </c>
      <c r="G8" s="25">
        <v>0.10780000000000001</v>
      </c>
      <c r="H8" s="32"/>
      <c r="I8" s="32"/>
      <c r="J8" s="10" t="s">
        <v>12</v>
      </c>
      <c r="K8" s="8">
        <v>5</v>
      </c>
      <c r="L8" s="13" t="s">
        <v>4</v>
      </c>
      <c r="M8" s="26">
        <v>6.3399999999999998E-2</v>
      </c>
      <c r="N8" s="30">
        <v>0.1203</v>
      </c>
      <c r="O8" s="30">
        <v>0.1401</v>
      </c>
      <c r="P8" s="25">
        <f t="shared" si="0"/>
        <v>0.10793333333333333</v>
      </c>
    </row>
    <row r="9" spans="1:16" ht="27.6" x14ac:dyDescent="0.3">
      <c r="A9" s="10" t="s">
        <v>13</v>
      </c>
      <c r="B9" s="8">
        <v>6</v>
      </c>
      <c r="C9" s="13" t="s">
        <v>4</v>
      </c>
      <c r="D9" s="26">
        <v>3.39E-2</v>
      </c>
      <c r="E9" s="31">
        <v>5.8999999999999997E-2</v>
      </c>
      <c r="F9" s="30">
        <v>0.156</v>
      </c>
      <c r="G9" s="27">
        <v>8.3000000000000004E-2</v>
      </c>
      <c r="H9" s="32"/>
      <c r="I9" s="32"/>
      <c r="J9" s="10" t="s">
        <v>13</v>
      </c>
      <c r="K9" s="8">
        <v>6</v>
      </c>
      <c r="L9" s="13" t="s">
        <v>4</v>
      </c>
      <c r="M9" s="26">
        <v>3.39E-2</v>
      </c>
      <c r="N9" s="31">
        <v>5.9799999999999999E-2</v>
      </c>
      <c r="O9" s="30">
        <v>0.15659999999999999</v>
      </c>
      <c r="P9" s="27">
        <f t="shared" si="0"/>
        <v>8.3433333333333318E-2</v>
      </c>
    </row>
    <row r="10" spans="1:16" ht="27.6" x14ac:dyDescent="0.3">
      <c r="A10" s="10" t="s">
        <v>14</v>
      </c>
      <c r="B10" s="8">
        <v>7</v>
      </c>
      <c r="C10" s="13" t="s">
        <v>4</v>
      </c>
      <c r="D10" s="26">
        <v>3.9600000000000003E-2</v>
      </c>
      <c r="E10" s="26">
        <v>7.8E-2</v>
      </c>
      <c r="F10" s="30">
        <v>0.17799999999999999</v>
      </c>
      <c r="G10" s="27">
        <v>9.8500000000000004E-2</v>
      </c>
      <c r="H10" s="32"/>
      <c r="I10" s="32"/>
      <c r="J10" s="10" t="s">
        <v>14</v>
      </c>
      <c r="K10" s="8">
        <v>7</v>
      </c>
      <c r="L10" s="13" t="s">
        <v>4</v>
      </c>
      <c r="M10" s="26">
        <v>3.9600000000000003E-2</v>
      </c>
      <c r="N10" s="26">
        <v>7.8E-2</v>
      </c>
      <c r="O10" s="30">
        <v>0.1787</v>
      </c>
      <c r="P10" s="27">
        <f t="shared" si="0"/>
        <v>9.8766666666666669E-2</v>
      </c>
    </row>
    <row r="11" spans="1:16" ht="27.6" x14ac:dyDescent="0.3">
      <c r="A11" s="10" t="s">
        <v>15</v>
      </c>
      <c r="B11" s="8">
        <v>8</v>
      </c>
      <c r="C11" s="13" t="s">
        <v>4</v>
      </c>
      <c r="D11" s="26">
        <v>6.9000000000000006E-2</v>
      </c>
      <c r="E11" s="24">
        <v>0.16400000000000001</v>
      </c>
      <c r="F11" s="31">
        <v>0.08</v>
      </c>
      <c r="G11" s="25">
        <v>0.1043</v>
      </c>
      <c r="H11" s="32"/>
      <c r="I11" s="32"/>
      <c r="J11" s="10" t="s">
        <v>15</v>
      </c>
      <c r="K11" s="8">
        <v>8</v>
      </c>
      <c r="L11" s="13" t="s">
        <v>4</v>
      </c>
      <c r="M11" s="26">
        <v>6.9000000000000006E-2</v>
      </c>
      <c r="N11" s="24">
        <v>0.16400000000000001</v>
      </c>
      <c r="O11" s="31">
        <v>8.0199999999999994E-2</v>
      </c>
      <c r="P11" s="25">
        <f t="shared" si="0"/>
        <v>0.10440000000000001</v>
      </c>
    </row>
    <row r="12" spans="1:16" x14ac:dyDescent="0.3">
      <c r="A12" s="7" t="s">
        <v>7</v>
      </c>
      <c r="B12" s="8">
        <v>9</v>
      </c>
      <c r="C12" s="13" t="s">
        <v>4</v>
      </c>
      <c r="D12" s="30">
        <v>0.1038</v>
      </c>
      <c r="E12" s="24">
        <v>0.13200000000000001</v>
      </c>
      <c r="F12" s="30">
        <v>0.122</v>
      </c>
      <c r="G12" s="25">
        <v>0.1193</v>
      </c>
      <c r="H12" s="32"/>
      <c r="I12" s="32"/>
      <c r="J12" s="7" t="s">
        <v>7</v>
      </c>
      <c r="K12" s="8">
        <v>9</v>
      </c>
      <c r="L12" s="13" t="s">
        <v>4</v>
      </c>
      <c r="M12" s="30">
        <v>0.10539999999999999</v>
      </c>
      <c r="N12" s="24">
        <v>0.13200000000000001</v>
      </c>
      <c r="O12" s="30">
        <v>0.12230000000000001</v>
      </c>
      <c r="P12" s="25">
        <f t="shared" si="0"/>
        <v>0.11990000000000001</v>
      </c>
    </row>
    <row r="13" spans="1:16" x14ac:dyDescent="0.3">
      <c r="A13" s="7" t="s">
        <v>8</v>
      </c>
      <c r="B13" s="12"/>
      <c r="C13" s="10"/>
      <c r="D13" s="27">
        <v>7.0999999999999994E-2</v>
      </c>
      <c r="E13" s="25">
        <v>0.13400000000000001</v>
      </c>
      <c r="F13" s="25">
        <v>0.14369999999999999</v>
      </c>
      <c r="G13" s="25">
        <v>0.1162</v>
      </c>
      <c r="H13" s="32"/>
      <c r="I13" s="32"/>
      <c r="J13" s="7" t="s">
        <v>8</v>
      </c>
      <c r="K13" s="12"/>
      <c r="L13" s="25"/>
      <c r="M13" s="25">
        <f t="shared" ref="M13:N13" si="1">AVERAGE(M4:M12)</f>
        <v>7.1233333333333329E-2</v>
      </c>
      <c r="N13" s="25">
        <f t="shared" si="1"/>
        <v>0.13414444444444446</v>
      </c>
      <c r="O13" s="25">
        <f>AVERAGE(O4:O12)</f>
        <v>0.14470000000000002</v>
      </c>
      <c r="P13" s="25">
        <f>AVERAGE(P4:P12)</f>
        <v>0.1166925925925926</v>
      </c>
    </row>
    <row r="14" spans="1:16" x14ac:dyDescent="0.3">
      <c r="A14" s="5"/>
      <c r="B14" s="5"/>
      <c r="C14" s="5"/>
      <c r="D14" s="5"/>
      <c r="E14" s="20"/>
      <c r="F14" s="5"/>
      <c r="G14" s="5"/>
      <c r="H14" s="32"/>
      <c r="I14" s="32"/>
      <c r="J14" s="5"/>
      <c r="K14" s="5"/>
      <c r="L14" s="5"/>
      <c r="M14" s="5"/>
      <c r="N14" s="20"/>
      <c r="O14" s="5"/>
      <c r="P14" s="5"/>
    </row>
    <row r="15" spans="1:16" x14ac:dyDescent="0.3">
      <c r="A15" s="58" t="s">
        <v>37</v>
      </c>
      <c r="B15" s="58"/>
      <c r="C15" s="58"/>
      <c r="D15" s="58"/>
      <c r="E15" s="58"/>
      <c r="F15" s="58"/>
      <c r="G15" s="58"/>
      <c r="H15" s="32"/>
      <c r="I15" s="32"/>
      <c r="J15" s="58" t="s">
        <v>37</v>
      </c>
      <c r="K15" s="58"/>
      <c r="L15" s="58"/>
      <c r="M15" s="58"/>
      <c r="N15" s="58"/>
      <c r="O15" s="58"/>
      <c r="P15" s="58"/>
    </row>
    <row r="16" spans="1:16" x14ac:dyDescent="0.3">
      <c r="A16" s="65" t="s">
        <v>2</v>
      </c>
      <c r="B16" s="66"/>
      <c r="C16" s="15" t="s">
        <v>21</v>
      </c>
      <c r="D16" s="15" t="s">
        <v>22</v>
      </c>
      <c r="E16" s="15" t="s">
        <v>23</v>
      </c>
      <c r="F16" s="15" t="s">
        <v>24</v>
      </c>
      <c r="G16" s="15" t="s">
        <v>20</v>
      </c>
      <c r="H16" s="32"/>
      <c r="I16" s="32"/>
      <c r="J16" s="65" t="s">
        <v>2</v>
      </c>
      <c r="K16" s="66"/>
      <c r="L16" s="15" t="s">
        <v>21</v>
      </c>
      <c r="M16" s="15" t="s">
        <v>22</v>
      </c>
      <c r="N16" s="15" t="s">
        <v>23</v>
      </c>
      <c r="O16" s="15" t="s">
        <v>24</v>
      </c>
      <c r="P16" s="15" t="s">
        <v>20</v>
      </c>
    </row>
    <row r="17" spans="1:16" x14ac:dyDescent="0.3">
      <c r="A17" s="7" t="s">
        <v>3</v>
      </c>
      <c r="B17" s="8">
        <v>1</v>
      </c>
      <c r="C17" s="26">
        <v>9.0200000000000002E-2</v>
      </c>
      <c r="D17" s="30">
        <v>0.13700000000000001</v>
      </c>
      <c r="E17" s="31">
        <v>4.1000000000000002E-2</v>
      </c>
      <c r="F17" s="26">
        <v>9.6699999999999994E-2</v>
      </c>
      <c r="G17" s="28">
        <v>9.1200000000000003E-2</v>
      </c>
      <c r="H17" s="32"/>
      <c r="I17" s="32"/>
      <c r="J17" s="7" t="s">
        <v>3</v>
      </c>
      <c r="K17" s="8">
        <v>1</v>
      </c>
      <c r="L17" s="26">
        <v>9.0200000000000002E-2</v>
      </c>
      <c r="M17" s="30">
        <v>0.1123</v>
      </c>
      <c r="N17" s="31">
        <v>4.1099999999999998E-2</v>
      </c>
      <c r="O17" s="26">
        <v>9.6699999999999994E-2</v>
      </c>
      <c r="P17" s="28">
        <f>AVERAGE(L17:O17)</f>
        <v>8.5074999999999998E-2</v>
      </c>
    </row>
    <row r="18" spans="1:16" x14ac:dyDescent="0.3">
      <c r="A18" s="7" t="s">
        <v>5</v>
      </c>
      <c r="B18" s="8">
        <v>2</v>
      </c>
      <c r="C18" s="26">
        <v>8.0399999999999999E-2</v>
      </c>
      <c r="D18" s="24">
        <v>0.10100000000000001</v>
      </c>
      <c r="E18" s="26">
        <v>4.2700000000000002E-2</v>
      </c>
      <c r="F18" s="24">
        <v>0.14580000000000001</v>
      </c>
      <c r="G18" s="28">
        <v>9.2499999999999999E-2</v>
      </c>
      <c r="H18" s="32"/>
      <c r="I18" s="32"/>
      <c r="J18" s="7" t="s">
        <v>5</v>
      </c>
      <c r="K18" s="8">
        <v>2</v>
      </c>
      <c r="L18" s="26">
        <v>8.0399999999999999E-2</v>
      </c>
      <c r="M18" s="24">
        <v>0.10100000000000001</v>
      </c>
      <c r="N18" s="26">
        <v>4.2700000000000002E-2</v>
      </c>
      <c r="O18" s="24">
        <v>0.14580000000000001</v>
      </c>
      <c r="P18" s="28">
        <f t="shared" ref="P18:P25" si="2">AVERAGE(L18:O18)</f>
        <v>9.2475000000000002E-2</v>
      </c>
    </row>
    <row r="19" spans="1:16" x14ac:dyDescent="0.3">
      <c r="A19" s="7" t="s">
        <v>6</v>
      </c>
      <c r="B19" s="8">
        <v>3</v>
      </c>
      <c r="C19" s="24">
        <v>0.17449999999999999</v>
      </c>
      <c r="D19" s="30">
        <v>0.159</v>
      </c>
      <c r="E19" s="26">
        <v>5.0799999999999998E-2</v>
      </c>
      <c r="F19" s="24">
        <v>0.18720000000000001</v>
      </c>
      <c r="G19" s="29">
        <v>0.1429</v>
      </c>
      <c r="H19" s="32"/>
      <c r="I19" s="32"/>
      <c r="J19" s="7" t="s">
        <v>6</v>
      </c>
      <c r="K19" s="8">
        <v>3</v>
      </c>
      <c r="L19" s="24">
        <v>0.17449999999999999</v>
      </c>
      <c r="M19" s="30">
        <v>0.15890000000000001</v>
      </c>
      <c r="N19" s="26">
        <v>5.0799999999999998E-2</v>
      </c>
      <c r="O19" s="24">
        <v>0.18720000000000001</v>
      </c>
      <c r="P19" s="29">
        <f t="shared" si="2"/>
        <v>0.14285</v>
      </c>
    </row>
    <row r="20" spans="1:16" ht="27.6" x14ac:dyDescent="0.3">
      <c r="A20" s="10" t="s">
        <v>11</v>
      </c>
      <c r="B20" s="8">
        <v>4</v>
      </c>
      <c r="C20" s="26">
        <v>9.9000000000000005E-2</v>
      </c>
      <c r="D20" s="30">
        <v>0.26500000000000001</v>
      </c>
      <c r="E20" s="26">
        <v>9.6299999999999997E-2</v>
      </c>
      <c r="F20" s="24">
        <v>0.1079</v>
      </c>
      <c r="G20" s="29">
        <v>0.1421</v>
      </c>
      <c r="H20" s="32"/>
      <c r="I20" s="32"/>
      <c r="J20" s="10" t="s">
        <v>11</v>
      </c>
      <c r="K20" s="8">
        <v>4</v>
      </c>
      <c r="L20" s="26">
        <v>9.9000000000000005E-2</v>
      </c>
      <c r="M20" s="30">
        <v>0.26529999999999998</v>
      </c>
      <c r="N20" s="26">
        <v>9.6299999999999997E-2</v>
      </c>
      <c r="O20" s="24">
        <v>0.1079</v>
      </c>
      <c r="P20" s="29">
        <f t="shared" si="2"/>
        <v>0.142125</v>
      </c>
    </row>
    <row r="21" spans="1:16" ht="27.6" x14ac:dyDescent="0.3">
      <c r="A21" s="10" t="s">
        <v>12</v>
      </c>
      <c r="B21" s="8">
        <v>5</v>
      </c>
      <c r="C21" s="24">
        <v>0.13650000000000001</v>
      </c>
      <c r="D21" s="31">
        <v>6.3E-2</v>
      </c>
      <c r="E21" s="26">
        <v>4.3299999999999998E-2</v>
      </c>
      <c r="F21" s="30">
        <v>0.13</v>
      </c>
      <c r="G21" s="28">
        <v>9.3200000000000005E-2</v>
      </c>
      <c r="H21" s="32"/>
      <c r="I21" s="32"/>
      <c r="J21" s="10" t="s">
        <v>12</v>
      </c>
      <c r="K21" s="8">
        <v>5</v>
      </c>
      <c r="L21" s="24">
        <v>0.13059999999999999</v>
      </c>
      <c r="M21" s="31">
        <v>6.2799999999999995E-2</v>
      </c>
      <c r="N21" s="26">
        <v>4.3299999999999998E-2</v>
      </c>
      <c r="O21" s="30">
        <v>0.1086</v>
      </c>
      <c r="P21" s="28">
        <f t="shared" si="2"/>
        <v>8.6324999999999999E-2</v>
      </c>
    </row>
    <row r="22" spans="1:16" ht="27.6" x14ac:dyDescent="0.3">
      <c r="A22" s="10" t="s">
        <v>13</v>
      </c>
      <c r="B22" s="8">
        <v>6</v>
      </c>
      <c r="C22" s="24">
        <v>0.12659999999999999</v>
      </c>
      <c r="D22" s="31">
        <v>6.7000000000000004E-2</v>
      </c>
      <c r="E22" s="26">
        <v>4.3999999999999997E-2</v>
      </c>
      <c r="F22" s="31">
        <v>8.7099999999999997E-2</v>
      </c>
      <c r="G22" s="28">
        <v>8.1199999999999994E-2</v>
      </c>
      <c r="H22" s="32"/>
      <c r="I22" s="32"/>
      <c r="J22" s="10" t="s">
        <v>13</v>
      </c>
      <c r="K22" s="8">
        <v>6</v>
      </c>
      <c r="L22" s="24">
        <v>0.12659999999999999</v>
      </c>
      <c r="M22" s="31">
        <v>6.7500000000000004E-2</v>
      </c>
      <c r="N22" s="26">
        <v>4.3999999999999997E-2</v>
      </c>
      <c r="O22" s="31">
        <v>0.16489999999999999</v>
      </c>
      <c r="P22" s="28">
        <f t="shared" si="2"/>
        <v>0.10074999999999999</v>
      </c>
    </row>
    <row r="23" spans="1:16" ht="27.6" x14ac:dyDescent="0.3">
      <c r="A23" s="10" t="s">
        <v>14</v>
      </c>
      <c r="B23" s="8">
        <v>7</v>
      </c>
      <c r="C23" s="26">
        <v>5.9499999999999997E-2</v>
      </c>
      <c r="D23" s="26">
        <v>0.05</v>
      </c>
      <c r="E23" s="26">
        <v>6.2600000000000003E-2</v>
      </c>
      <c r="F23" s="24">
        <v>0.16489999999999999</v>
      </c>
      <c r="G23" s="28">
        <v>8.43E-2</v>
      </c>
      <c r="H23" s="32"/>
      <c r="I23" s="32"/>
      <c r="J23" s="10" t="s">
        <v>14</v>
      </c>
      <c r="K23" s="8">
        <v>7</v>
      </c>
      <c r="L23" s="26">
        <v>5.9499999999999997E-2</v>
      </c>
      <c r="M23" s="26">
        <v>0.05</v>
      </c>
      <c r="N23" s="26">
        <v>6.2600000000000003E-2</v>
      </c>
      <c r="O23" s="24">
        <v>7.2300000000000003E-2</v>
      </c>
      <c r="P23" s="28">
        <f t="shared" si="2"/>
        <v>6.1100000000000002E-2</v>
      </c>
    </row>
    <row r="24" spans="1:16" ht="27.6" x14ac:dyDescent="0.3">
      <c r="A24" s="10" t="s">
        <v>15</v>
      </c>
      <c r="B24" s="8">
        <v>8</v>
      </c>
      <c r="C24" s="24">
        <v>0.1087</v>
      </c>
      <c r="D24" s="31">
        <v>5.3999999999999999E-2</v>
      </c>
      <c r="E24" s="24">
        <v>0.12470000000000001</v>
      </c>
      <c r="F24" s="31">
        <v>7.2300000000000003E-2</v>
      </c>
      <c r="G24" s="28">
        <v>8.9899999999999994E-2</v>
      </c>
      <c r="H24" s="32"/>
      <c r="I24" s="32"/>
      <c r="J24" s="10" t="s">
        <v>15</v>
      </c>
      <c r="K24" s="8">
        <v>8</v>
      </c>
      <c r="L24" s="24">
        <v>0.1087</v>
      </c>
      <c r="M24" s="31">
        <v>5.3699999999999998E-2</v>
      </c>
      <c r="N24" s="24">
        <v>0.12470000000000001</v>
      </c>
      <c r="O24" s="31">
        <v>0.17979999999999999</v>
      </c>
      <c r="P24" s="28">
        <f t="shared" si="2"/>
        <v>0.116725</v>
      </c>
    </row>
    <row r="25" spans="1:16" x14ac:dyDescent="0.3">
      <c r="A25" s="7" t="s">
        <v>7</v>
      </c>
      <c r="B25" s="8">
        <v>9</v>
      </c>
      <c r="C25" s="24">
        <v>0.19009999999999999</v>
      </c>
      <c r="D25" s="30">
        <v>0.39300000000000002</v>
      </c>
      <c r="E25" s="24">
        <v>0.1852</v>
      </c>
      <c r="F25" s="30">
        <v>0.17979999999999999</v>
      </c>
      <c r="G25" s="29">
        <v>0.23699999999999999</v>
      </c>
      <c r="H25" s="32"/>
      <c r="I25" s="32"/>
      <c r="J25" s="7" t="s">
        <v>7</v>
      </c>
      <c r="K25" s="8">
        <v>9</v>
      </c>
      <c r="L25" s="24">
        <v>0.19009999999999999</v>
      </c>
      <c r="M25" s="30">
        <v>0.39250000000000002</v>
      </c>
      <c r="N25" s="24">
        <v>0.1852</v>
      </c>
      <c r="O25" s="30">
        <v>0.19489999999999999</v>
      </c>
      <c r="P25" s="29">
        <f t="shared" si="2"/>
        <v>0.240675</v>
      </c>
    </row>
    <row r="26" spans="1:16" x14ac:dyDescent="0.3">
      <c r="A26" s="7" t="s">
        <v>8</v>
      </c>
      <c r="B26" s="12"/>
      <c r="C26" s="29">
        <v>0.11840000000000001</v>
      </c>
      <c r="D26" s="29">
        <v>0.14319999999999999</v>
      </c>
      <c r="E26" s="28">
        <v>7.6700000000000004E-2</v>
      </c>
      <c r="F26" s="29">
        <v>0.13020000000000001</v>
      </c>
      <c r="G26" s="29">
        <v>0.1171</v>
      </c>
      <c r="H26" s="32"/>
      <c r="I26" s="32"/>
      <c r="J26" s="7" t="s">
        <v>8</v>
      </c>
      <c r="K26" s="12"/>
      <c r="L26" s="29">
        <f t="shared" ref="L26:O26" si="3">AVERAGE(L17:L25)</f>
        <v>0.11773333333333334</v>
      </c>
      <c r="M26" s="29">
        <f t="shared" si="3"/>
        <v>0.14044444444444446</v>
      </c>
      <c r="N26" s="28">
        <f t="shared" si="3"/>
        <v>7.6744444444444448E-2</v>
      </c>
      <c r="O26" s="29">
        <f t="shared" si="3"/>
        <v>0.13978888888888888</v>
      </c>
      <c r="P26" s="29">
        <f>AVERAGE(L26:O26)</f>
        <v>0.11867777777777777</v>
      </c>
    </row>
    <row r="27" spans="1:16" x14ac:dyDescent="0.3">
      <c r="A27" s="3"/>
      <c r="B27" s="2"/>
      <c r="C27" s="3"/>
      <c r="D27" s="3"/>
      <c r="E27" s="3"/>
      <c r="F27" s="3"/>
      <c r="G27" s="3"/>
      <c r="H27" s="32"/>
      <c r="I27" s="32"/>
      <c r="J27" s="3"/>
      <c r="K27" s="2"/>
      <c r="L27" s="3"/>
      <c r="M27" s="3"/>
      <c r="N27" s="3"/>
      <c r="O27" s="3"/>
      <c r="P27" s="3"/>
    </row>
    <row r="28" spans="1:16" x14ac:dyDescent="0.3">
      <c r="A28" s="10"/>
      <c r="B28" s="12"/>
      <c r="C28" s="17">
        <v>2022</v>
      </c>
      <c r="D28" s="17">
        <v>2023</v>
      </c>
      <c r="E28" s="14" t="s">
        <v>0</v>
      </c>
      <c r="F28" s="6"/>
      <c r="G28" s="3"/>
      <c r="H28" s="32"/>
      <c r="I28" s="32"/>
      <c r="J28" s="10"/>
      <c r="K28" s="12"/>
      <c r="L28" s="17">
        <v>2022</v>
      </c>
      <c r="M28" s="17">
        <v>2023</v>
      </c>
      <c r="N28" s="14" t="s">
        <v>0</v>
      </c>
      <c r="O28" s="6"/>
      <c r="P28" s="6"/>
    </row>
    <row r="29" spans="1:16" x14ac:dyDescent="0.3">
      <c r="A29" s="57" t="s">
        <v>2</v>
      </c>
      <c r="B29" s="57"/>
      <c r="C29" s="21" t="s">
        <v>10</v>
      </c>
      <c r="D29" s="22" t="s">
        <v>9</v>
      </c>
      <c r="E29" s="23" t="s">
        <v>9</v>
      </c>
      <c r="F29" s="4"/>
      <c r="G29" s="3"/>
      <c r="H29" s="32"/>
      <c r="I29" s="32"/>
      <c r="J29" s="57" t="s">
        <v>2</v>
      </c>
      <c r="K29" s="57"/>
      <c r="L29" s="21" t="s">
        <v>10</v>
      </c>
      <c r="M29" s="22" t="s">
        <v>9</v>
      </c>
      <c r="N29" s="23" t="s">
        <v>9</v>
      </c>
      <c r="O29" s="4"/>
      <c r="P29" s="4"/>
    </row>
    <row r="30" spans="1:16" x14ac:dyDescent="0.3">
      <c r="A30" s="7" t="s">
        <v>3</v>
      </c>
      <c r="B30" s="8">
        <v>1</v>
      </c>
      <c r="C30" s="11">
        <v>0.157</v>
      </c>
      <c r="D30" s="18">
        <v>9.1200000000000003E-2</v>
      </c>
      <c r="E30" s="19">
        <v>-6.5799999999999997E-2</v>
      </c>
      <c r="F30" s="4"/>
      <c r="G30" s="4"/>
      <c r="H30" s="32"/>
      <c r="I30" s="32"/>
      <c r="J30" s="7" t="s">
        <v>3</v>
      </c>
      <c r="K30" s="8">
        <v>1</v>
      </c>
      <c r="L30" s="11">
        <f>P4</f>
        <v>0.15866666666666665</v>
      </c>
      <c r="M30" s="18">
        <f>P17</f>
        <v>8.5074999999999998E-2</v>
      </c>
      <c r="N30" s="19">
        <f>M30-L30</f>
        <v>-7.3591666666666652E-2</v>
      </c>
      <c r="O30" s="4"/>
      <c r="P30" s="4"/>
    </row>
    <row r="31" spans="1:16" x14ac:dyDescent="0.3">
      <c r="A31" s="7" t="s">
        <v>5</v>
      </c>
      <c r="B31" s="8">
        <v>2</v>
      </c>
      <c r="C31" s="11">
        <v>0.1588</v>
      </c>
      <c r="D31" s="18">
        <v>9.2499999999999999E-2</v>
      </c>
      <c r="E31" s="19">
        <v>-6.6299999999999998E-2</v>
      </c>
      <c r="F31" s="4"/>
      <c r="G31" s="4"/>
      <c r="H31" s="32"/>
      <c r="I31" s="32"/>
      <c r="J31" s="7" t="s">
        <v>5</v>
      </c>
      <c r="K31" s="8">
        <v>2</v>
      </c>
      <c r="L31" s="11">
        <f t="shared" ref="L31:L39" si="4">P5</f>
        <v>0.15903333333333333</v>
      </c>
      <c r="M31" s="18">
        <f t="shared" ref="M31:M39" si="5">P18</f>
        <v>9.2475000000000002E-2</v>
      </c>
      <c r="N31" s="19">
        <f t="shared" ref="N31:N39" si="6">M31-L31</f>
        <v>-6.655833333333333E-2</v>
      </c>
      <c r="O31" s="4"/>
      <c r="P31" s="4"/>
    </row>
    <row r="32" spans="1:16" x14ac:dyDescent="0.3">
      <c r="A32" s="7" t="s">
        <v>6</v>
      </c>
      <c r="B32" s="8">
        <v>3</v>
      </c>
      <c r="C32" s="11">
        <v>0.1265</v>
      </c>
      <c r="D32" s="18">
        <v>0.1429</v>
      </c>
      <c r="E32" s="19">
        <v>1.6299999999999999E-2</v>
      </c>
      <c r="F32" s="4"/>
      <c r="G32" s="4"/>
      <c r="H32" s="32"/>
      <c r="I32" s="32"/>
      <c r="J32" s="7" t="s">
        <v>6</v>
      </c>
      <c r="K32" s="8">
        <v>3</v>
      </c>
      <c r="L32" s="11">
        <f t="shared" si="4"/>
        <v>0.12676666666666667</v>
      </c>
      <c r="M32" s="18">
        <f t="shared" si="5"/>
        <v>0.14285</v>
      </c>
      <c r="N32" s="19">
        <f t="shared" si="6"/>
        <v>1.6083333333333338E-2</v>
      </c>
      <c r="O32" s="4"/>
      <c r="P32" s="4"/>
    </row>
    <row r="33" spans="1:16" ht="27.6" x14ac:dyDescent="0.3">
      <c r="A33" s="10" t="s">
        <v>11</v>
      </c>
      <c r="B33" s="8">
        <v>4</v>
      </c>
      <c r="C33" s="11">
        <v>9.0899999999999995E-2</v>
      </c>
      <c r="D33" s="18">
        <v>0.1421</v>
      </c>
      <c r="E33" s="19">
        <v>5.1200000000000002E-2</v>
      </c>
      <c r="F33" s="4"/>
      <c r="G33" s="4"/>
      <c r="H33" s="32"/>
      <c r="I33" s="32"/>
      <c r="J33" s="10" t="s">
        <v>11</v>
      </c>
      <c r="K33" s="8">
        <v>4</v>
      </c>
      <c r="L33" s="11">
        <f t="shared" si="4"/>
        <v>9.1333333333333336E-2</v>
      </c>
      <c r="M33" s="18">
        <f t="shared" si="5"/>
        <v>0.142125</v>
      </c>
      <c r="N33" s="19">
        <f t="shared" si="6"/>
        <v>5.0791666666666666E-2</v>
      </c>
      <c r="O33" s="4"/>
      <c r="P33" s="4"/>
    </row>
    <row r="34" spans="1:16" ht="27.6" x14ac:dyDescent="0.3">
      <c r="A34" s="10" t="s">
        <v>12</v>
      </c>
      <c r="B34" s="8">
        <v>5</v>
      </c>
      <c r="C34" s="11">
        <v>0.10780000000000001</v>
      </c>
      <c r="D34" s="18">
        <v>9.3200000000000005E-2</v>
      </c>
      <c r="E34" s="19">
        <v>-1.46E-2</v>
      </c>
      <c r="F34" s="4"/>
      <c r="G34" s="4"/>
      <c r="H34" s="32"/>
      <c r="I34" s="32"/>
      <c r="J34" s="10" t="s">
        <v>12</v>
      </c>
      <c r="K34" s="8">
        <v>5</v>
      </c>
      <c r="L34" s="11">
        <f t="shared" si="4"/>
        <v>0.10793333333333333</v>
      </c>
      <c r="M34" s="18">
        <f t="shared" si="5"/>
        <v>8.6324999999999999E-2</v>
      </c>
      <c r="N34" s="19">
        <f t="shared" si="6"/>
        <v>-2.1608333333333327E-2</v>
      </c>
      <c r="O34" s="4"/>
      <c r="P34" s="4"/>
    </row>
    <row r="35" spans="1:16" ht="27.6" x14ac:dyDescent="0.3">
      <c r="A35" s="10" t="s">
        <v>13</v>
      </c>
      <c r="B35" s="8">
        <v>6</v>
      </c>
      <c r="C35" s="11">
        <v>8.3000000000000004E-2</v>
      </c>
      <c r="D35" s="18">
        <v>8.1199999999999994E-2</v>
      </c>
      <c r="E35" s="19">
        <v>-1.8E-3</v>
      </c>
      <c r="F35" s="4"/>
      <c r="G35" s="4"/>
      <c r="H35" s="32"/>
      <c r="I35" s="32"/>
      <c r="J35" s="10" t="s">
        <v>13</v>
      </c>
      <c r="K35" s="8">
        <v>6</v>
      </c>
      <c r="L35" s="11">
        <f t="shared" si="4"/>
        <v>8.3433333333333318E-2</v>
      </c>
      <c r="M35" s="18">
        <f t="shared" si="5"/>
        <v>0.10074999999999999</v>
      </c>
      <c r="N35" s="19">
        <f t="shared" si="6"/>
        <v>1.7316666666666675E-2</v>
      </c>
      <c r="O35" s="4"/>
      <c r="P35" s="4"/>
    </row>
    <row r="36" spans="1:16" ht="27.6" x14ac:dyDescent="0.3">
      <c r="A36" s="10" t="s">
        <v>14</v>
      </c>
      <c r="B36" s="8">
        <v>7</v>
      </c>
      <c r="C36" s="11">
        <v>9.8500000000000004E-2</v>
      </c>
      <c r="D36" s="18">
        <v>8.43E-2</v>
      </c>
      <c r="E36" s="19">
        <v>-1.43E-2</v>
      </c>
      <c r="F36" s="4"/>
      <c r="G36" s="4"/>
      <c r="H36" s="32"/>
      <c r="I36" s="32"/>
      <c r="J36" s="10" t="s">
        <v>14</v>
      </c>
      <c r="K36" s="8">
        <v>7</v>
      </c>
      <c r="L36" s="11">
        <f t="shared" si="4"/>
        <v>9.8766666666666669E-2</v>
      </c>
      <c r="M36" s="18">
        <f t="shared" si="5"/>
        <v>6.1100000000000002E-2</v>
      </c>
      <c r="N36" s="19">
        <f t="shared" si="6"/>
        <v>-3.7666666666666668E-2</v>
      </c>
      <c r="O36" s="4"/>
      <c r="P36" s="4"/>
    </row>
    <row r="37" spans="1:16" ht="27.6" x14ac:dyDescent="0.3">
      <c r="A37" s="10" t="s">
        <v>15</v>
      </c>
      <c r="B37" s="8">
        <v>8</v>
      </c>
      <c r="C37" s="11">
        <v>0.1043</v>
      </c>
      <c r="D37" s="18">
        <v>8.9899999999999994E-2</v>
      </c>
      <c r="E37" s="19">
        <v>-1.44E-2</v>
      </c>
      <c r="F37" s="4"/>
      <c r="G37" s="4"/>
      <c r="H37" s="32"/>
      <c r="I37" s="32"/>
      <c r="J37" s="10" t="s">
        <v>15</v>
      </c>
      <c r="K37" s="8">
        <v>8</v>
      </c>
      <c r="L37" s="11">
        <f t="shared" si="4"/>
        <v>0.10440000000000001</v>
      </c>
      <c r="M37" s="18">
        <f t="shared" si="5"/>
        <v>0.116725</v>
      </c>
      <c r="N37" s="19">
        <f t="shared" si="6"/>
        <v>1.2324999999999989E-2</v>
      </c>
      <c r="O37" s="4"/>
      <c r="P37" s="4"/>
    </row>
    <row r="38" spans="1:16" x14ac:dyDescent="0.3">
      <c r="A38" s="7" t="s">
        <v>7</v>
      </c>
      <c r="B38" s="8">
        <v>9</v>
      </c>
      <c r="C38" s="11">
        <v>0.1193</v>
      </c>
      <c r="D38" s="18">
        <v>0.23699999999999999</v>
      </c>
      <c r="E38" s="19">
        <v>0.1178</v>
      </c>
      <c r="F38" s="4"/>
      <c r="G38" s="4"/>
      <c r="H38" s="32"/>
      <c r="I38" s="32"/>
      <c r="J38" s="7" t="s">
        <v>7</v>
      </c>
      <c r="K38" s="8">
        <v>9</v>
      </c>
      <c r="L38" s="11">
        <f t="shared" si="4"/>
        <v>0.11990000000000001</v>
      </c>
      <c r="M38" s="18">
        <f t="shared" si="5"/>
        <v>0.240675</v>
      </c>
      <c r="N38" s="19">
        <f t="shared" si="6"/>
        <v>0.12077499999999999</v>
      </c>
      <c r="O38" s="4"/>
      <c r="P38" s="4"/>
    </row>
    <row r="39" spans="1:16" x14ac:dyDescent="0.3">
      <c r="A39" s="7" t="s">
        <v>8</v>
      </c>
      <c r="B39" s="12"/>
      <c r="C39" s="11">
        <v>0.1162</v>
      </c>
      <c r="D39" s="18">
        <v>0.1171</v>
      </c>
      <c r="E39" s="19">
        <v>8.9999999999999998E-4</v>
      </c>
      <c r="F39" s="4"/>
      <c r="G39" s="4"/>
      <c r="H39" s="32"/>
      <c r="I39" s="32"/>
      <c r="J39" s="7" t="s">
        <v>8</v>
      </c>
      <c r="K39" s="12"/>
      <c r="L39" s="11">
        <f t="shared" si="4"/>
        <v>0.1166925925925926</v>
      </c>
      <c r="M39" s="18">
        <f t="shared" si="5"/>
        <v>0.11867777777777777</v>
      </c>
      <c r="N39" s="19">
        <f t="shared" si="6"/>
        <v>1.9851851851851732E-3</v>
      </c>
      <c r="O39" s="4"/>
      <c r="P39" s="4"/>
    </row>
  </sheetData>
  <mergeCells count="12">
    <mergeCell ref="J29:K29"/>
    <mergeCell ref="A29:B29"/>
    <mergeCell ref="A2:G2"/>
    <mergeCell ref="J2:P2"/>
    <mergeCell ref="A1:G1"/>
    <mergeCell ref="J1:P1"/>
    <mergeCell ref="A3:B3"/>
    <mergeCell ref="A16:B16"/>
    <mergeCell ref="J3:K3"/>
    <mergeCell ref="J16:K16"/>
    <mergeCell ref="A15:G15"/>
    <mergeCell ref="J15:P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2" workbookViewId="0">
      <selection activeCell="C40" sqref="C40"/>
    </sheetView>
  </sheetViews>
  <sheetFormatPr defaultRowHeight="14.4" x14ac:dyDescent="0.3"/>
  <cols>
    <col min="1" max="1" width="48.33203125" bestFit="1" customWidth="1"/>
    <col min="2" max="2" width="2.109375" bestFit="1" customWidth="1"/>
    <col min="3" max="3" width="13.5546875" bestFit="1" customWidth="1"/>
    <col min="4" max="4" width="13.6640625" bestFit="1" customWidth="1"/>
    <col min="5" max="5" width="13.5546875" bestFit="1" customWidth="1"/>
    <col min="6" max="6" width="13.88671875" bestFit="1" customWidth="1"/>
    <col min="7" max="7" width="14.109375" style="54" customWidth="1"/>
    <col min="8" max="8" width="0" hidden="1" customWidth="1"/>
    <col min="10" max="10" width="10.109375" style="39" bestFit="1" customWidth="1"/>
    <col min="11" max="12" width="15.6640625" style="39" bestFit="1" customWidth="1"/>
    <col min="13" max="13" width="17.5546875" style="39" bestFit="1" customWidth="1"/>
    <col min="14" max="14" width="17.6640625" style="39" bestFit="1" customWidth="1"/>
    <col min="15" max="15" width="20.33203125" customWidth="1"/>
  </cols>
  <sheetData>
    <row r="1" spans="1:14" x14ac:dyDescent="0.3">
      <c r="A1" s="69" t="s">
        <v>26</v>
      </c>
      <c r="B1" s="69"/>
      <c r="C1" s="69"/>
      <c r="D1" s="69"/>
      <c r="E1" s="69"/>
      <c r="F1" s="69"/>
      <c r="G1" s="69"/>
    </row>
    <row r="2" spans="1:14" ht="15" thickBot="1" x14ac:dyDescent="0.35">
      <c r="A2" s="57" t="s">
        <v>1</v>
      </c>
      <c r="B2" s="57"/>
      <c r="C2" s="57"/>
      <c r="D2" s="57"/>
      <c r="E2" s="57"/>
      <c r="F2" s="57"/>
      <c r="G2" s="57"/>
    </row>
    <row r="3" spans="1:14" ht="39.6" x14ac:dyDescent="0.3">
      <c r="A3" s="57" t="s">
        <v>2</v>
      </c>
      <c r="B3" s="57"/>
      <c r="C3" s="16" t="s">
        <v>16</v>
      </c>
      <c r="D3" s="16" t="s">
        <v>17</v>
      </c>
      <c r="E3" s="16" t="s">
        <v>18</v>
      </c>
      <c r="F3" s="16" t="s">
        <v>19</v>
      </c>
      <c r="G3" s="16" t="s">
        <v>20</v>
      </c>
      <c r="J3" s="50" t="s">
        <v>27</v>
      </c>
      <c r="K3" s="51" t="s">
        <v>28</v>
      </c>
      <c r="L3" s="51" t="s">
        <v>36</v>
      </c>
      <c r="M3" s="51" t="s">
        <v>29</v>
      </c>
      <c r="N3" s="52" t="s">
        <v>30</v>
      </c>
    </row>
    <row r="4" spans="1:14" x14ac:dyDescent="0.3">
      <c r="A4" s="7" t="s">
        <v>3</v>
      </c>
      <c r="B4" s="8">
        <v>1</v>
      </c>
      <c r="C4" s="13" t="s">
        <v>4</v>
      </c>
      <c r="D4" s="24">
        <v>0.154</v>
      </c>
      <c r="E4" s="30">
        <v>0.13089999999999999</v>
      </c>
      <c r="F4" s="30">
        <v>0.23219999999999999</v>
      </c>
      <c r="G4" s="33">
        <f>AVERAGE(C4:F4)</f>
        <v>0.17236666666666667</v>
      </c>
      <c r="J4" s="37">
        <v>1</v>
      </c>
      <c r="K4" s="40">
        <v>9918.2999999999993</v>
      </c>
      <c r="L4" s="41">
        <f>K4/$K$13</f>
        <v>0.20273207859095044</v>
      </c>
      <c r="M4" s="41">
        <f>G4</f>
        <v>0.17236666666666667</v>
      </c>
      <c r="N4" s="42">
        <f t="shared" ref="N4:N12" si="0">M4*K4</f>
        <v>1709.58431</v>
      </c>
    </row>
    <row r="5" spans="1:14" x14ac:dyDescent="0.3">
      <c r="A5" s="7" t="s">
        <v>5</v>
      </c>
      <c r="B5" s="8">
        <v>2</v>
      </c>
      <c r="C5" s="13" t="s">
        <v>4</v>
      </c>
      <c r="D5" s="24">
        <v>0.10440000000000001</v>
      </c>
      <c r="E5" s="30">
        <v>0.20519999999999999</v>
      </c>
      <c r="F5" s="30">
        <v>0.15579999999999999</v>
      </c>
      <c r="G5" s="33">
        <f t="shared" ref="G5:G12" si="1">AVERAGE(C5:F5)</f>
        <v>0.15513333333333332</v>
      </c>
      <c r="J5" s="37">
        <v>2</v>
      </c>
      <c r="K5" s="40">
        <v>6866.42</v>
      </c>
      <c r="L5" s="41">
        <f t="shared" ref="L5:L12" si="2">K5/$K$13</f>
        <v>0.14035102780501438</v>
      </c>
      <c r="M5" s="41">
        <f t="shared" ref="M5:M12" si="3">G5</f>
        <v>0.15513333333333332</v>
      </c>
      <c r="N5" s="42">
        <f t="shared" si="0"/>
        <v>1065.2106226666665</v>
      </c>
    </row>
    <row r="6" spans="1:14" x14ac:dyDescent="0.3">
      <c r="A6" s="7" t="s">
        <v>6</v>
      </c>
      <c r="B6" s="8">
        <v>3</v>
      </c>
      <c r="C6" s="13" t="s">
        <v>4</v>
      </c>
      <c r="D6" s="31">
        <v>3.8699999999999998E-2</v>
      </c>
      <c r="E6" s="30">
        <v>0.19320000000000001</v>
      </c>
      <c r="F6" s="30">
        <v>0.1484</v>
      </c>
      <c r="G6" s="33">
        <f t="shared" si="1"/>
        <v>0.12676666666666667</v>
      </c>
      <c r="J6" s="37">
        <v>3</v>
      </c>
      <c r="K6" s="40">
        <v>4358.45</v>
      </c>
      <c r="L6" s="41">
        <f t="shared" si="2"/>
        <v>8.9087608555370165E-2</v>
      </c>
      <c r="M6" s="41">
        <f t="shared" si="3"/>
        <v>0.12676666666666667</v>
      </c>
      <c r="N6" s="42">
        <f t="shared" si="0"/>
        <v>552.50617833333331</v>
      </c>
    </row>
    <row r="7" spans="1:14" ht="27.6" x14ac:dyDescent="0.3">
      <c r="A7" s="10" t="s">
        <v>11</v>
      </c>
      <c r="B7" s="8">
        <v>4</v>
      </c>
      <c r="C7" s="13" t="s">
        <v>4</v>
      </c>
      <c r="D7" s="31">
        <v>3.27E-2</v>
      </c>
      <c r="E7" s="30">
        <v>0.1239</v>
      </c>
      <c r="F7" s="30">
        <v>0.1174</v>
      </c>
      <c r="G7" s="53">
        <f t="shared" si="1"/>
        <v>9.1333333333333336E-2</v>
      </c>
      <c r="J7" s="37">
        <v>4</v>
      </c>
      <c r="K7" s="40">
        <v>5304.7</v>
      </c>
      <c r="L7" s="41">
        <f t="shared" si="2"/>
        <v>0.10842915190117407</v>
      </c>
      <c r="M7" s="41">
        <f t="shared" si="3"/>
        <v>9.1333333333333336E-2</v>
      </c>
      <c r="N7" s="42">
        <f t="shared" si="0"/>
        <v>484.49593333333331</v>
      </c>
    </row>
    <row r="8" spans="1:14" ht="27.6" x14ac:dyDescent="0.3">
      <c r="A8" s="10" t="s">
        <v>12</v>
      </c>
      <c r="B8" s="8">
        <v>5</v>
      </c>
      <c r="C8" s="13" t="s">
        <v>4</v>
      </c>
      <c r="D8" s="26">
        <v>6.3399999999999998E-2</v>
      </c>
      <c r="E8" s="30">
        <v>0.1203</v>
      </c>
      <c r="F8" s="30">
        <v>0.1401</v>
      </c>
      <c r="G8" s="33">
        <f t="shared" si="1"/>
        <v>0.10793333333333333</v>
      </c>
      <c r="J8" s="37">
        <v>5</v>
      </c>
      <c r="K8" s="40">
        <v>8372.02</v>
      </c>
      <c r="L8" s="41">
        <f t="shared" si="2"/>
        <v>0.17112579944194156</v>
      </c>
      <c r="M8" s="41">
        <f t="shared" si="3"/>
        <v>0.10793333333333333</v>
      </c>
      <c r="N8" s="42">
        <f t="shared" si="0"/>
        <v>903.62002533333327</v>
      </c>
    </row>
    <row r="9" spans="1:14" ht="27.6" x14ac:dyDescent="0.3">
      <c r="A9" s="10" t="s">
        <v>13</v>
      </c>
      <c r="B9" s="8">
        <v>6</v>
      </c>
      <c r="C9" s="13" t="s">
        <v>4</v>
      </c>
      <c r="D9" s="26">
        <v>3.39E-2</v>
      </c>
      <c r="E9" s="31">
        <v>5.9799999999999999E-2</v>
      </c>
      <c r="F9" s="30">
        <v>0.15659999999999999</v>
      </c>
      <c r="G9" s="53">
        <f t="shared" si="1"/>
        <v>8.3433333333333318E-2</v>
      </c>
      <c r="J9" s="37">
        <v>6</v>
      </c>
      <c r="K9" s="40">
        <v>5130.17</v>
      </c>
      <c r="L9" s="41">
        <f t="shared" si="2"/>
        <v>0.10486172303972821</v>
      </c>
      <c r="M9" s="41">
        <f t="shared" si="3"/>
        <v>8.3433333333333318E-2</v>
      </c>
      <c r="N9" s="42">
        <f t="shared" si="0"/>
        <v>428.02718366666659</v>
      </c>
    </row>
    <row r="10" spans="1:14" ht="27.6" x14ac:dyDescent="0.3">
      <c r="A10" s="10" t="s">
        <v>14</v>
      </c>
      <c r="B10" s="8">
        <v>7</v>
      </c>
      <c r="C10" s="13" t="s">
        <v>4</v>
      </c>
      <c r="D10" s="26">
        <v>3.9600000000000003E-2</v>
      </c>
      <c r="E10" s="26">
        <v>7.8E-2</v>
      </c>
      <c r="F10" s="30">
        <v>0.1787</v>
      </c>
      <c r="G10" s="53">
        <f t="shared" si="1"/>
        <v>9.8766666666666669E-2</v>
      </c>
      <c r="J10" s="37">
        <v>7</v>
      </c>
      <c r="K10" s="40">
        <v>2962.13</v>
      </c>
      <c r="L10" s="41">
        <f t="shared" si="2"/>
        <v>6.0546542447456927E-2</v>
      </c>
      <c r="M10" s="41">
        <f t="shared" si="3"/>
        <v>9.8766666666666669E-2</v>
      </c>
      <c r="N10" s="42">
        <f t="shared" si="0"/>
        <v>292.55970633333334</v>
      </c>
    </row>
    <row r="11" spans="1:14" ht="27.6" x14ac:dyDescent="0.3">
      <c r="A11" s="10" t="s">
        <v>15</v>
      </c>
      <c r="B11" s="8">
        <v>8</v>
      </c>
      <c r="C11" s="13" t="s">
        <v>4</v>
      </c>
      <c r="D11" s="26">
        <v>6.9000000000000006E-2</v>
      </c>
      <c r="E11" s="24">
        <v>0.16400000000000001</v>
      </c>
      <c r="F11" s="31">
        <v>8.0199999999999994E-2</v>
      </c>
      <c r="G11" s="33">
        <f t="shared" si="1"/>
        <v>0.10440000000000001</v>
      </c>
      <c r="J11" s="37">
        <v>8</v>
      </c>
      <c r="K11" s="40">
        <v>3383.67</v>
      </c>
      <c r="L11" s="41">
        <f t="shared" si="2"/>
        <v>6.9162906180075354E-2</v>
      </c>
      <c r="M11" s="41">
        <f t="shared" si="3"/>
        <v>0.10440000000000001</v>
      </c>
      <c r="N11" s="42">
        <f t="shared" si="0"/>
        <v>353.25514800000002</v>
      </c>
    </row>
    <row r="12" spans="1:14" ht="15" thickBot="1" x14ac:dyDescent="0.35">
      <c r="A12" s="7" t="s">
        <v>7</v>
      </c>
      <c r="B12" s="8">
        <v>9</v>
      </c>
      <c r="C12" s="13" t="s">
        <v>4</v>
      </c>
      <c r="D12" s="30">
        <v>0.10539999999999999</v>
      </c>
      <c r="E12" s="24">
        <v>0.13200000000000001</v>
      </c>
      <c r="F12" s="30">
        <v>0.12230000000000001</v>
      </c>
      <c r="G12" s="33">
        <f t="shared" si="1"/>
        <v>0.11990000000000001</v>
      </c>
      <c r="J12" s="38" t="s">
        <v>7</v>
      </c>
      <c r="K12" s="43">
        <v>2627.33</v>
      </c>
      <c r="L12" s="44">
        <f t="shared" si="2"/>
        <v>5.3703162038289003E-2</v>
      </c>
      <c r="M12" s="41">
        <f t="shared" si="3"/>
        <v>0.11990000000000001</v>
      </c>
      <c r="N12" s="45">
        <f t="shared" si="0"/>
        <v>315.01686699999999</v>
      </c>
    </row>
    <row r="13" spans="1:14" x14ac:dyDescent="0.3">
      <c r="A13" s="5"/>
      <c r="B13" s="5"/>
      <c r="C13" s="5"/>
      <c r="D13" s="5"/>
      <c r="E13" s="20"/>
      <c r="F13" s="5"/>
      <c r="G13" s="5"/>
      <c r="J13" s="46" t="s">
        <v>31</v>
      </c>
      <c r="K13" s="47">
        <f>SUM(K4:K12)</f>
        <v>48923.189999999995</v>
      </c>
      <c r="L13" s="47"/>
      <c r="M13" s="47"/>
      <c r="N13" s="48">
        <f t="shared" ref="N13" si="4">SUM(N4:N12)</f>
        <v>6104.275974666667</v>
      </c>
    </row>
    <row r="14" spans="1:14" ht="15" thickBot="1" x14ac:dyDescent="0.35">
      <c r="A14" s="5"/>
      <c r="B14" s="5"/>
      <c r="C14" s="5"/>
      <c r="D14" s="5"/>
      <c r="E14" s="20"/>
      <c r="F14" s="5"/>
      <c r="G14" s="5"/>
      <c r="J14" s="67" t="s">
        <v>32</v>
      </c>
      <c r="K14" s="68"/>
      <c r="L14" s="68"/>
      <c r="M14" s="68"/>
      <c r="N14" s="49">
        <f>N13/K13</f>
        <v>0.12477264819948715</v>
      </c>
    </row>
    <row r="15" spans="1:14" ht="15" thickBot="1" x14ac:dyDescent="0.35">
      <c r="A15" s="58" t="s">
        <v>37</v>
      </c>
      <c r="B15" s="58"/>
      <c r="C15" s="58"/>
      <c r="D15" s="58"/>
      <c r="E15" s="58"/>
      <c r="F15" s="58"/>
      <c r="G15" s="58"/>
    </row>
    <row r="16" spans="1:14" ht="39.6" x14ac:dyDescent="0.3">
      <c r="A16" s="65" t="s">
        <v>2</v>
      </c>
      <c r="B16" s="66"/>
      <c r="C16" s="15" t="s">
        <v>21</v>
      </c>
      <c r="D16" s="15" t="s">
        <v>22</v>
      </c>
      <c r="E16" s="15" t="s">
        <v>23</v>
      </c>
      <c r="F16" s="15" t="s">
        <v>24</v>
      </c>
      <c r="G16" s="15" t="s">
        <v>20</v>
      </c>
      <c r="J16" s="50" t="s">
        <v>27</v>
      </c>
      <c r="K16" s="51" t="s">
        <v>28</v>
      </c>
      <c r="L16" s="51" t="s">
        <v>36</v>
      </c>
      <c r="M16" s="51" t="s">
        <v>29</v>
      </c>
      <c r="N16" s="52" t="s">
        <v>30</v>
      </c>
    </row>
    <row r="17" spans="1:16" x14ac:dyDescent="0.3">
      <c r="A17" s="7" t="s">
        <v>3</v>
      </c>
      <c r="B17" s="8">
        <v>1</v>
      </c>
      <c r="C17" s="26">
        <v>9.0200000000000002E-2</v>
      </c>
      <c r="D17" s="30">
        <v>0.1123</v>
      </c>
      <c r="E17" s="31">
        <v>4.1099999999999998E-2</v>
      </c>
      <c r="F17" s="26">
        <v>9.6699999999999994E-2</v>
      </c>
      <c r="G17" s="35">
        <f>AVERAGE(C17:F17)</f>
        <v>8.5074999999999998E-2</v>
      </c>
      <c r="J17" s="37">
        <v>1</v>
      </c>
      <c r="K17" s="40">
        <v>10130.91</v>
      </c>
      <c r="L17" s="41">
        <f>K17/$K$13</f>
        <v>0.20707787043322401</v>
      </c>
      <c r="M17" s="41">
        <f>G17</f>
        <v>8.5074999999999998E-2</v>
      </c>
      <c r="N17" s="42">
        <f t="shared" ref="N17:N25" si="5">M17*K17</f>
        <v>861.88716824999995</v>
      </c>
    </row>
    <row r="18" spans="1:16" x14ac:dyDescent="0.3">
      <c r="A18" s="7" t="s">
        <v>5</v>
      </c>
      <c r="B18" s="8">
        <v>2</v>
      </c>
      <c r="C18" s="26">
        <v>8.0399999999999999E-2</v>
      </c>
      <c r="D18" s="24">
        <v>0.10100000000000001</v>
      </c>
      <c r="E18" s="26">
        <v>4.2700000000000002E-2</v>
      </c>
      <c r="F18" s="24">
        <v>0.14580000000000001</v>
      </c>
      <c r="G18" s="35">
        <f t="shared" ref="G18:G25" si="6">AVERAGE(C18:F18)</f>
        <v>9.2475000000000002E-2</v>
      </c>
      <c r="J18" s="37">
        <v>2</v>
      </c>
      <c r="K18" s="40">
        <v>6958.87</v>
      </c>
      <c r="L18" s="41">
        <f t="shared" ref="L18:L25" si="7">K18/$K$13</f>
        <v>0.14224072469518034</v>
      </c>
      <c r="M18" s="41">
        <f t="shared" ref="M18:M25" si="8">G18</f>
        <v>9.2475000000000002E-2</v>
      </c>
      <c r="N18" s="42">
        <f t="shared" si="5"/>
        <v>643.52150325000002</v>
      </c>
    </row>
    <row r="19" spans="1:16" x14ac:dyDescent="0.3">
      <c r="A19" s="7" t="s">
        <v>6</v>
      </c>
      <c r="B19" s="8">
        <v>3</v>
      </c>
      <c r="C19" s="24">
        <v>0.17449999999999999</v>
      </c>
      <c r="D19" s="30">
        <v>0.15890000000000001</v>
      </c>
      <c r="E19" s="26">
        <v>5.0799999999999998E-2</v>
      </c>
      <c r="F19" s="24">
        <v>0.18720000000000001</v>
      </c>
      <c r="G19" s="34">
        <f t="shared" si="6"/>
        <v>0.14285</v>
      </c>
      <c r="J19" s="37">
        <v>3</v>
      </c>
      <c r="K19" s="40">
        <v>4479.7299999999996</v>
      </c>
      <c r="L19" s="41">
        <f t="shared" si="7"/>
        <v>9.1566596536325623E-2</v>
      </c>
      <c r="M19" s="41">
        <f t="shared" si="8"/>
        <v>0.14285</v>
      </c>
      <c r="N19" s="42">
        <f t="shared" si="5"/>
        <v>639.92943049999997</v>
      </c>
    </row>
    <row r="20" spans="1:16" ht="27.6" x14ac:dyDescent="0.3">
      <c r="A20" s="10" t="s">
        <v>11</v>
      </c>
      <c r="B20" s="8">
        <v>4</v>
      </c>
      <c r="C20" s="26">
        <v>9.9000000000000005E-2</v>
      </c>
      <c r="D20" s="30">
        <v>0.26529999999999998</v>
      </c>
      <c r="E20" s="26">
        <v>9.6299999999999997E-2</v>
      </c>
      <c r="F20" s="24">
        <v>0.1079</v>
      </c>
      <c r="G20" s="34">
        <f t="shared" si="6"/>
        <v>0.142125</v>
      </c>
      <c r="J20" s="37">
        <v>4</v>
      </c>
      <c r="K20" s="40">
        <v>5415.09</v>
      </c>
      <c r="L20" s="41">
        <f t="shared" si="7"/>
        <v>0.11068554605699261</v>
      </c>
      <c r="M20" s="41">
        <f t="shared" si="8"/>
        <v>0.142125</v>
      </c>
      <c r="N20" s="42">
        <f t="shared" si="5"/>
        <v>769.61966625000002</v>
      </c>
      <c r="P20" s="36"/>
    </row>
    <row r="21" spans="1:16" ht="27.6" x14ac:dyDescent="0.3">
      <c r="A21" s="10" t="s">
        <v>12</v>
      </c>
      <c r="B21" s="8">
        <v>5</v>
      </c>
      <c r="C21" s="24">
        <v>0.13059999999999999</v>
      </c>
      <c r="D21" s="31">
        <v>6.2799999999999995E-2</v>
      </c>
      <c r="E21" s="26">
        <v>4.3299999999999998E-2</v>
      </c>
      <c r="F21" s="30">
        <v>0.1086</v>
      </c>
      <c r="G21" s="35">
        <f t="shared" si="6"/>
        <v>8.6324999999999999E-2</v>
      </c>
      <c r="J21" s="37">
        <v>5</v>
      </c>
      <c r="K21" s="40">
        <v>8615.57</v>
      </c>
      <c r="L21" s="41">
        <f t="shared" si="7"/>
        <v>0.17610401120613764</v>
      </c>
      <c r="M21" s="41">
        <f t="shared" si="8"/>
        <v>8.6324999999999999E-2</v>
      </c>
      <c r="N21" s="42">
        <f t="shared" si="5"/>
        <v>743.73908024999992</v>
      </c>
    </row>
    <row r="22" spans="1:16" ht="27.6" x14ac:dyDescent="0.3">
      <c r="A22" s="10" t="s">
        <v>13</v>
      </c>
      <c r="B22" s="8">
        <v>6</v>
      </c>
      <c r="C22" s="24">
        <v>0.12659999999999999</v>
      </c>
      <c r="D22" s="31">
        <v>6.7500000000000004E-2</v>
      </c>
      <c r="E22" s="26">
        <v>4.3999999999999997E-2</v>
      </c>
      <c r="F22" s="31">
        <v>0.16489999999999999</v>
      </c>
      <c r="G22" s="35">
        <f t="shared" si="6"/>
        <v>0.10074999999999999</v>
      </c>
      <c r="J22" s="37">
        <v>6</v>
      </c>
      <c r="K22" s="40">
        <v>5242.25</v>
      </c>
      <c r="L22" s="41">
        <f t="shared" si="7"/>
        <v>0.10715266114086185</v>
      </c>
      <c r="M22" s="41">
        <f t="shared" si="8"/>
        <v>0.10074999999999999</v>
      </c>
      <c r="N22" s="42">
        <f t="shared" si="5"/>
        <v>528.15668749999998</v>
      </c>
    </row>
    <row r="23" spans="1:16" ht="27.6" x14ac:dyDescent="0.3">
      <c r="A23" s="10" t="s">
        <v>14</v>
      </c>
      <c r="B23" s="8">
        <v>7</v>
      </c>
      <c r="C23" s="26">
        <v>5.9499999999999997E-2</v>
      </c>
      <c r="D23" s="26">
        <v>0.05</v>
      </c>
      <c r="E23" s="26">
        <v>6.2600000000000003E-2</v>
      </c>
      <c r="F23" s="24">
        <v>7.2300000000000003E-2</v>
      </c>
      <c r="G23" s="35">
        <f t="shared" si="6"/>
        <v>6.1100000000000002E-2</v>
      </c>
      <c r="J23" s="37">
        <v>7</v>
      </c>
      <c r="K23" s="40">
        <v>2989.28</v>
      </c>
      <c r="L23" s="41">
        <f t="shared" si="7"/>
        <v>6.1101493994974582E-2</v>
      </c>
      <c r="M23" s="41">
        <f t="shared" si="8"/>
        <v>6.1100000000000002E-2</v>
      </c>
      <c r="N23" s="42">
        <f t="shared" si="5"/>
        <v>182.64500800000002</v>
      </c>
    </row>
    <row r="24" spans="1:16" ht="27.6" x14ac:dyDescent="0.3">
      <c r="A24" s="10" t="s">
        <v>15</v>
      </c>
      <c r="B24" s="8">
        <v>8</v>
      </c>
      <c r="C24" s="24">
        <v>0.1087</v>
      </c>
      <c r="D24" s="31">
        <v>5.3699999999999998E-2</v>
      </c>
      <c r="E24" s="24">
        <v>0.12470000000000001</v>
      </c>
      <c r="F24" s="31">
        <v>0.17979999999999999</v>
      </c>
      <c r="G24" s="35">
        <f t="shared" si="6"/>
        <v>0.116725</v>
      </c>
      <c r="J24" s="37">
        <v>8</v>
      </c>
      <c r="K24" s="40">
        <v>3408.18</v>
      </c>
      <c r="L24" s="41">
        <f t="shared" si="7"/>
        <v>6.9663895588165867E-2</v>
      </c>
      <c r="M24" s="41">
        <f t="shared" si="8"/>
        <v>0.116725</v>
      </c>
      <c r="N24" s="42">
        <f t="shared" si="5"/>
        <v>397.81981049999996</v>
      </c>
    </row>
    <row r="25" spans="1:16" ht="15" thickBot="1" x14ac:dyDescent="0.35">
      <c r="A25" s="7" t="s">
        <v>7</v>
      </c>
      <c r="B25" s="8">
        <v>9</v>
      </c>
      <c r="C25" s="24">
        <v>0.19009999999999999</v>
      </c>
      <c r="D25" s="30">
        <v>0.39250000000000002</v>
      </c>
      <c r="E25" s="24">
        <v>0.1852</v>
      </c>
      <c r="F25" s="30">
        <v>0.19489999999999999</v>
      </c>
      <c r="G25" s="34">
        <f t="shared" si="6"/>
        <v>0.240675</v>
      </c>
      <c r="J25" s="38" t="s">
        <v>7</v>
      </c>
      <c r="K25" s="43">
        <v>2493.1999999999998</v>
      </c>
      <c r="L25" s="44">
        <f t="shared" si="7"/>
        <v>5.0961517431712858E-2</v>
      </c>
      <c r="M25" s="41">
        <f t="shared" si="8"/>
        <v>0.240675</v>
      </c>
      <c r="N25" s="45">
        <f t="shared" si="5"/>
        <v>600.05090999999993</v>
      </c>
    </row>
    <row r="26" spans="1:16" x14ac:dyDescent="0.3">
      <c r="J26" s="46" t="s">
        <v>31</v>
      </c>
      <c r="K26" s="47">
        <f>SUM(K17:K25)</f>
        <v>49733.079999999994</v>
      </c>
      <c r="L26" s="47"/>
      <c r="M26" s="47"/>
      <c r="N26" s="48">
        <f t="shared" ref="N26" si="9">SUM(N17:N25)</f>
        <v>5367.3692645000001</v>
      </c>
    </row>
    <row r="27" spans="1:16" ht="15" thickBot="1" x14ac:dyDescent="0.35">
      <c r="J27" s="67" t="s">
        <v>32</v>
      </c>
      <c r="K27" s="68"/>
      <c r="L27" s="68"/>
      <c r="M27" s="68"/>
      <c r="N27" s="49">
        <f>N26/K26</f>
        <v>0.10792352423175884</v>
      </c>
    </row>
    <row r="28" spans="1:16" x14ac:dyDescent="0.3">
      <c r="A28" s="70" t="s">
        <v>35</v>
      </c>
      <c r="B28" s="70"/>
      <c r="C28" s="17">
        <v>2022</v>
      </c>
      <c r="D28" s="17">
        <v>2023</v>
      </c>
      <c r="E28" s="14" t="s">
        <v>0</v>
      </c>
    </row>
    <row r="29" spans="1:16" x14ac:dyDescent="0.3">
      <c r="A29" s="57" t="s">
        <v>2</v>
      </c>
      <c r="B29" s="57"/>
      <c r="C29" s="21" t="s">
        <v>10</v>
      </c>
      <c r="D29" s="22" t="s">
        <v>9</v>
      </c>
      <c r="E29" s="15" t="s">
        <v>9</v>
      </c>
    </row>
    <row r="30" spans="1:16" x14ac:dyDescent="0.3">
      <c r="A30" s="7" t="s">
        <v>3</v>
      </c>
      <c r="B30" s="8">
        <v>1</v>
      </c>
      <c r="C30" s="11">
        <f>G4</f>
        <v>0.17236666666666667</v>
      </c>
      <c r="D30" s="18">
        <f>G17</f>
        <v>8.5074999999999998E-2</v>
      </c>
      <c r="E30" s="9">
        <f>D30-C30</f>
        <v>-8.729166666666667E-2</v>
      </c>
    </row>
    <row r="31" spans="1:16" x14ac:dyDescent="0.3">
      <c r="A31" s="7" t="s">
        <v>5</v>
      </c>
      <c r="B31" s="8">
        <v>2</v>
      </c>
      <c r="C31" s="11">
        <f t="shared" ref="C31:C38" si="10">G5</f>
        <v>0.15513333333333332</v>
      </c>
      <c r="D31" s="18">
        <f t="shared" ref="D31:D38" si="11">G18</f>
        <v>9.2475000000000002E-2</v>
      </c>
      <c r="E31" s="9">
        <f t="shared" ref="E31:E39" si="12">D31-C31</f>
        <v>-6.2658333333333316E-2</v>
      </c>
    </row>
    <row r="32" spans="1:16" x14ac:dyDescent="0.3">
      <c r="A32" s="7" t="s">
        <v>6</v>
      </c>
      <c r="B32" s="8">
        <v>3</v>
      </c>
      <c r="C32" s="11">
        <f t="shared" si="10"/>
        <v>0.12676666666666667</v>
      </c>
      <c r="D32" s="18">
        <f t="shared" si="11"/>
        <v>0.14285</v>
      </c>
      <c r="E32" s="9">
        <f t="shared" si="12"/>
        <v>1.6083333333333338E-2</v>
      </c>
    </row>
    <row r="33" spans="1:5" ht="27.6" x14ac:dyDescent="0.3">
      <c r="A33" s="10" t="s">
        <v>11</v>
      </c>
      <c r="B33" s="8">
        <v>4</v>
      </c>
      <c r="C33" s="11">
        <f t="shared" si="10"/>
        <v>9.1333333333333336E-2</v>
      </c>
      <c r="D33" s="18">
        <f t="shared" si="11"/>
        <v>0.142125</v>
      </c>
      <c r="E33" s="9">
        <f t="shared" si="12"/>
        <v>5.0791666666666666E-2</v>
      </c>
    </row>
    <row r="34" spans="1:5" ht="27.6" x14ac:dyDescent="0.3">
      <c r="A34" s="10" t="s">
        <v>12</v>
      </c>
      <c r="B34" s="8">
        <v>5</v>
      </c>
      <c r="C34" s="11">
        <f t="shared" si="10"/>
        <v>0.10793333333333333</v>
      </c>
      <c r="D34" s="18">
        <f t="shared" si="11"/>
        <v>8.6324999999999999E-2</v>
      </c>
      <c r="E34" s="9">
        <f t="shared" si="12"/>
        <v>-2.1608333333333327E-2</v>
      </c>
    </row>
    <row r="35" spans="1:5" ht="27.6" x14ac:dyDescent="0.3">
      <c r="A35" s="10" t="s">
        <v>13</v>
      </c>
      <c r="B35" s="8">
        <v>6</v>
      </c>
      <c r="C35" s="11">
        <f t="shared" si="10"/>
        <v>8.3433333333333318E-2</v>
      </c>
      <c r="D35" s="18">
        <f t="shared" si="11"/>
        <v>0.10074999999999999</v>
      </c>
      <c r="E35" s="9">
        <f t="shared" si="12"/>
        <v>1.7316666666666675E-2</v>
      </c>
    </row>
    <row r="36" spans="1:5" ht="27.6" x14ac:dyDescent="0.3">
      <c r="A36" s="10" t="s">
        <v>14</v>
      </c>
      <c r="B36" s="8">
        <v>7</v>
      </c>
      <c r="C36" s="11">
        <f t="shared" si="10"/>
        <v>9.8766666666666669E-2</v>
      </c>
      <c r="D36" s="18">
        <f t="shared" si="11"/>
        <v>6.1100000000000002E-2</v>
      </c>
      <c r="E36" s="9">
        <f t="shared" si="12"/>
        <v>-3.7666666666666668E-2</v>
      </c>
    </row>
    <row r="37" spans="1:5" ht="27.6" x14ac:dyDescent="0.3">
      <c r="A37" s="10" t="s">
        <v>15</v>
      </c>
      <c r="B37" s="8">
        <v>8</v>
      </c>
      <c r="C37" s="11">
        <f t="shared" si="10"/>
        <v>0.10440000000000001</v>
      </c>
      <c r="D37" s="18">
        <f t="shared" si="11"/>
        <v>0.116725</v>
      </c>
      <c r="E37" s="9">
        <f t="shared" si="12"/>
        <v>1.2324999999999989E-2</v>
      </c>
    </row>
    <row r="38" spans="1:5" x14ac:dyDescent="0.3">
      <c r="A38" s="7" t="s">
        <v>7</v>
      </c>
      <c r="B38" s="8">
        <v>9</v>
      </c>
      <c r="C38" s="11">
        <f t="shared" si="10"/>
        <v>0.11990000000000001</v>
      </c>
      <c r="D38" s="18">
        <f t="shared" si="11"/>
        <v>0.240675</v>
      </c>
      <c r="E38" s="9">
        <f t="shared" si="12"/>
        <v>0.12077499999999999</v>
      </c>
    </row>
    <row r="39" spans="1:5" x14ac:dyDescent="0.3">
      <c r="A39" s="65" t="s">
        <v>33</v>
      </c>
      <c r="B39" s="66"/>
      <c r="C39" s="55">
        <f>N14</f>
        <v>0.12477264819948715</v>
      </c>
      <c r="D39" s="56">
        <f>N27</f>
        <v>0.10792352423175884</v>
      </c>
      <c r="E39" s="9">
        <f t="shared" si="12"/>
        <v>-1.6849123967728308E-2</v>
      </c>
    </row>
  </sheetData>
  <mergeCells count="10">
    <mergeCell ref="J27:M27"/>
    <mergeCell ref="A39:B39"/>
    <mergeCell ref="A1:G1"/>
    <mergeCell ref="A2:G2"/>
    <mergeCell ref="A3:B3"/>
    <mergeCell ref="A16:B16"/>
    <mergeCell ref="J14:M14"/>
    <mergeCell ref="A29:B29"/>
    <mergeCell ref="A28:B28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CMC Averaged Method</vt:lpstr>
      <vt:lpstr>Weighted Method</vt:lpstr>
    </vt:vector>
  </TitlesOfParts>
  <Company>Halifax Regional Municipality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Vallis, Jordan</dc:creator>
  <cp:lastModifiedBy>Jason</cp:lastModifiedBy>
  <cp:lastPrinted>2024-04-17T22:13:51Z</cp:lastPrinted>
  <dcterms:created xsi:type="dcterms:W3CDTF">2024-04-10T09:54:16Z</dcterms:created>
  <dcterms:modified xsi:type="dcterms:W3CDTF">2024-04-17T22:14:51Z</dcterms:modified>
</cp:coreProperties>
</file>